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样表1" sheetId="11" r:id="rId1"/>
  </sheets>
  <definedNames>
    <definedName name="_xlnm._FilterDatabase" localSheetId="0" hidden="1">样表1!$A$6:$U$7</definedName>
    <definedName name="_xlnm.Print_Titles" localSheetId="0">样表1!$3:$5</definedName>
  </definedNames>
  <calcPr calcId="144525" concurrentCalc="0"/>
</workbook>
</file>

<file path=xl/sharedStrings.xml><?xml version="1.0" encoding="utf-8"?>
<sst xmlns="http://schemas.openxmlformats.org/spreadsheetml/2006/main" count="56" uniqueCount="56">
  <si>
    <t>附件2：</t>
  </si>
  <si>
    <t>清算2021年和安排2022年市属中职免学费补助资金明细表</t>
  </si>
  <si>
    <t>计算单位：人、元</t>
  </si>
  <si>
    <t>具体实施单位</t>
  </si>
  <si>
    <t>基础数据</t>
  </si>
  <si>
    <t>省级资金测算过程</t>
  </si>
  <si>
    <t>市级资金测算过程</t>
  </si>
  <si>
    <t>本次实际安排资金</t>
  </si>
  <si>
    <t>待年中追加省级以上资金</t>
  </si>
  <si>
    <t>待以后年度抵扣资金</t>
  </si>
  <si>
    <t>备注</t>
  </si>
  <si>
    <t>2021年春季学期普通学生人数</t>
  </si>
  <si>
    <t>2021年春季学期残疾学生人数</t>
  </si>
  <si>
    <t>2021年秋季学期普通学生人数</t>
  </si>
  <si>
    <t>2021年秋季学期残疾学生人数</t>
  </si>
  <si>
    <t>省级以上财政分担比例（%）</t>
  </si>
  <si>
    <t>粤财科教[2020]293号文预算安排2021年资金</t>
  </si>
  <si>
    <t>清算2021年省级以上资金</t>
  </si>
  <si>
    <t>预算2022年省级以上资金</t>
  </si>
  <si>
    <t>抵扣后应安排的省级以上资金</t>
  </si>
  <si>
    <t>市级财政分担比例（%）</t>
  </si>
  <si>
    <t>清算安排2021年免学费资金</t>
  </si>
  <si>
    <t>预算安排2022年免学费资金</t>
  </si>
  <si>
    <t>韶财教[2021]5号文预算安排2021年资金</t>
  </si>
  <si>
    <t>抵扣后应安排的市级资金</t>
  </si>
  <si>
    <t>合计</t>
  </si>
  <si>
    <t>其中：市级资金</t>
  </si>
  <si>
    <t>其中：省级资金</t>
  </si>
  <si>
    <t>C</t>
  </si>
  <si>
    <t>F</t>
  </si>
  <si>
    <t>G</t>
  </si>
  <si>
    <t>H</t>
  </si>
  <si>
    <t>I</t>
  </si>
  <si>
    <t>J</t>
  </si>
  <si>
    <t>K</t>
  </si>
  <si>
    <t>L=(F*1750+G*1925+H*1750+I*1925)*J-K</t>
  </si>
  <si>
    <t>M=(H*3500+I*3850)*J</t>
  </si>
  <si>
    <t>N=M+L&gt;0</t>
  </si>
  <si>
    <t>O</t>
  </si>
  <si>
    <t>P=(F*1750+G*1925+H*1750+I*1925)*O-S</t>
  </si>
  <si>
    <t>R=(H*3500+I*3850)*O</t>
  </si>
  <si>
    <t>S</t>
  </si>
  <si>
    <t>T=P+R</t>
  </si>
  <si>
    <t>AA=AB+AC</t>
  </si>
  <si>
    <t>AB</t>
  </si>
  <si>
    <t>AC=N+P+R</t>
  </si>
  <si>
    <t>AE</t>
  </si>
  <si>
    <t>AF</t>
  </si>
  <si>
    <t>AG</t>
  </si>
  <si>
    <t>韶关市本级合计</t>
  </si>
  <si>
    <t>韶关学院医学院</t>
  </si>
  <si>
    <t>韶关市中等职业技术学校</t>
  </si>
  <si>
    <t>韶关市北江中等职业学校</t>
  </si>
  <si>
    <t>韶关市振华中等职业学校</t>
  </si>
  <si>
    <t>韶关市浈江中等职业学校</t>
  </si>
  <si>
    <t>韶关市育威中等职业学校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</si>
</sst>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  <numFmt numFmtId="178" formatCode="#,##0.00_ "/>
    <numFmt numFmtId="179" formatCode="#,##0.0_ ;[Red]\-#,##0.0\ "/>
    <numFmt numFmtId="180" formatCode="#,##0_ ;[Red]\-#,##0\ "/>
    <numFmt numFmtId="181" formatCode="_ * #,##0_ ;_ * \-#,##0_ ;_ * &quot;-&quot;??_ ;_ @_ "/>
    <numFmt numFmtId="182" formatCode="#,##0.00_ ;[Red]\-#,##0.00\ "/>
  </numFmts>
  <fonts count="35">
    <font>
      <sz val="11"/>
      <color theme="1"/>
      <name val="宋体"/>
      <charset val="134"/>
      <scheme val="minor"/>
    </font>
    <font>
      <sz val="12"/>
      <color theme="1"/>
      <name val="方正姚体"/>
      <charset val="134"/>
    </font>
    <font>
      <b/>
      <sz val="12"/>
      <color theme="1"/>
      <name val="方正姚体"/>
      <charset val="134"/>
    </font>
    <font>
      <sz val="12"/>
      <name val="幼圆"/>
      <charset val="134"/>
    </font>
    <font>
      <sz val="10"/>
      <name val="宋体"/>
      <charset val="134"/>
    </font>
    <font>
      <b/>
      <sz val="22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4" fillId="0" borderId="0"/>
    <xf numFmtId="0" fontId="3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9" fontId="0" fillId="0" borderId="0" xfId="0" applyNumberFormat="1">
      <alignment vertical="center"/>
    </xf>
    <xf numFmtId="177" fontId="4" fillId="0" borderId="0" xfId="8" applyNumberFormat="1" applyFont="1" applyFill="1" applyBorder="1" applyAlignment="1">
      <alignment horizontal="center" vertical="center"/>
    </xf>
    <xf numFmtId="177" fontId="4" fillId="0" borderId="0" xfId="8" applyNumberFormat="1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9" fontId="8" fillId="2" borderId="3" xfId="11" applyNumberFormat="1" applyFont="1" applyFill="1" applyBorder="1" applyAlignment="1" applyProtection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7" fillId="2" borderId="2" xfId="11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179" fontId="8" fillId="2" borderId="2" xfId="50" applyNumberFormat="1" applyFont="1" applyFill="1" applyBorder="1" applyAlignment="1" applyProtection="1">
      <alignment horizontal="center" vertical="center" wrapText="1"/>
    </xf>
    <xf numFmtId="180" fontId="10" fillId="2" borderId="2" xfId="50" applyNumberFormat="1" applyFont="1" applyFill="1" applyBorder="1" applyAlignment="1">
      <alignment horizontal="center" vertical="center"/>
    </xf>
    <xf numFmtId="9" fontId="10" fillId="2" borderId="2" xfId="11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181" fontId="11" fillId="0" borderId="0" xfId="8" applyNumberFormat="1" applyFont="1" applyFill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2" fillId="0" borderId="3" xfId="17" applyNumberFormat="1" applyFont="1" applyBorder="1" applyAlignment="1" applyProtection="1">
      <alignment vertical="center" wrapText="1"/>
    </xf>
    <xf numFmtId="180" fontId="10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>
      <alignment horizontal="center" vertical="center"/>
    </xf>
    <xf numFmtId="182" fontId="10" fillId="2" borderId="2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180" fontId="7" fillId="2" borderId="2" xfId="8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附件2_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2" xfId="52"/>
    <cellStyle name="常规 4" xfId="53"/>
    <cellStyle name="常规_地市附件3" xfId="54"/>
    <cellStyle name="常规_附件1" xfId="55"/>
  </cellStyles>
  <tableStyles count="0" defaultTableStyle="TableStyleMedium2" defaultPivotStyle="PivotStyleLight16"/>
  <colors>
    <mruColors>
      <color rgb="00FFFF99"/>
      <color rgb="00FF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U13"/>
  <sheetViews>
    <sheetView tabSelected="1" topLeftCell="C1" workbookViewId="0">
      <selection activeCell="K19" sqref="K19"/>
    </sheetView>
  </sheetViews>
  <sheetFormatPr defaultColWidth="9" defaultRowHeight="13.5"/>
  <cols>
    <col min="1" max="1" width="24.4416666666667" customWidth="1"/>
    <col min="2" max="2" width="9.375" customWidth="1"/>
    <col min="3" max="3" width="8.375" customWidth="1"/>
    <col min="4" max="4" width="9.125" customWidth="1"/>
    <col min="5" max="5" width="7.5" customWidth="1"/>
    <col min="6" max="6" width="7.25" style="6" customWidth="1"/>
    <col min="7" max="7" width="15.75" customWidth="1"/>
    <col min="8" max="8" width="14.375" customWidth="1"/>
    <col min="9" max="9" width="14.875" customWidth="1"/>
    <col min="10" max="10" width="12.875" customWidth="1"/>
    <col min="11" max="11" width="7.875" customWidth="1"/>
    <col min="12" max="12" width="13" customWidth="1"/>
    <col min="13" max="13" width="14.125" customWidth="1"/>
    <col min="14" max="14" width="13.125" customWidth="1"/>
    <col min="15" max="15" width="12.625" customWidth="1"/>
    <col min="16" max="16" width="15.75" style="7" customWidth="1"/>
    <col min="17" max="17" width="14.5" style="7" customWidth="1"/>
    <col min="18" max="18" width="17.5916666666667" style="7" customWidth="1"/>
    <col min="19" max="19" width="5.375" style="8" customWidth="1"/>
    <col min="20" max="20" width="5" customWidth="1"/>
    <col min="21" max="21" width="4" style="9" customWidth="1"/>
  </cols>
  <sheetData>
    <row r="1" ht="21" customHeight="1" spans="1:1">
      <c r="A1" t="s">
        <v>0</v>
      </c>
    </row>
    <row r="2" ht="31" customHeight="1" spans="1:2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27" customHeight="1" spans="1:21">
      <c r="A3" s="11"/>
      <c r="B3" s="12"/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2"/>
      <c r="O3" s="12"/>
      <c r="P3" s="29"/>
      <c r="Q3" s="37"/>
      <c r="R3" s="37" t="s">
        <v>2</v>
      </c>
      <c r="S3" s="37"/>
      <c r="T3" s="37"/>
      <c r="U3" s="37"/>
    </row>
    <row r="4" s="1" customFormat="1" ht="20" customHeight="1" spans="1:21">
      <c r="A4" s="14" t="s">
        <v>3</v>
      </c>
      <c r="B4" s="15" t="s">
        <v>4</v>
      </c>
      <c r="C4" s="15"/>
      <c r="D4" s="15"/>
      <c r="E4" s="15"/>
      <c r="F4" s="15" t="s">
        <v>5</v>
      </c>
      <c r="G4" s="15"/>
      <c r="H4" s="15"/>
      <c r="I4" s="15"/>
      <c r="J4" s="15"/>
      <c r="K4" s="15" t="s">
        <v>6</v>
      </c>
      <c r="L4" s="15"/>
      <c r="M4" s="15"/>
      <c r="N4" s="15"/>
      <c r="O4" s="15"/>
      <c r="P4" s="30" t="s">
        <v>7</v>
      </c>
      <c r="Q4" s="30"/>
      <c r="R4" s="30"/>
      <c r="S4" s="30" t="s">
        <v>8</v>
      </c>
      <c r="T4" s="30" t="s">
        <v>9</v>
      </c>
      <c r="U4" s="38" t="s">
        <v>10</v>
      </c>
    </row>
    <row r="5" s="2" customFormat="1" ht="74" customHeight="1" spans="1:21">
      <c r="A5" s="16"/>
      <c r="B5" s="17" t="s">
        <v>11</v>
      </c>
      <c r="C5" s="17" t="s">
        <v>12</v>
      </c>
      <c r="D5" s="17" t="s">
        <v>13</v>
      </c>
      <c r="E5" s="17" t="s">
        <v>14</v>
      </c>
      <c r="F5" s="18" t="s">
        <v>15</v>
      </c>
      <c r="G5" s="19" t="s">
        <v>16</v>
      </c>
      <c r="H5" s="20" t="s">
        <v>17</v>
      </c>
      <c r="I5" s="31" t="s">
        <v>18</v>
      </c>
      <c r="J5" s="31" t="s">
        <v>19</v>
      </c>
      <c r="K5" s="32" t="s">
        <v>20</v>
      </c>
      <c r="L5" s="20" t="s">
        <v>21</v>
      </c>
      <c r="M5" s="20" t="s">
        <v>22</v>
      </c>
      <c r="N5" s="20" t="s">
        <v>23</v>
      </c>
      <c r="O5" s="20" t="s">
        <v>24</v>
      </c>
      <c r="P5" s="30" t="s">
        <v>25</v>
      </c>
      <c r="Q5" s="30" t="s">
        <v>26</v>
      </c>
      <c r="R5" s="30" t="s">
        <v>27</v>
      </c>
      <c r="S5" s="30"/>
      <c r="T5" s="30"/>
      <c r="U5" s="39"/>
    </row>
    <row r="6" s="3" customFormat="1" ht="45" customHeight="1" spans="1:21">
      <c r="A6" s="21" t="s">
        <v>28</v>
      </c>
      <c r="B6" s="22" t="s">
        <v>29</v>
      </c>
      <c r="C6" s="22" t="s">
        <v>30</v>
      </c>
      <c r="D6" s="22" t="s">
        <v>31</v>
      </c>
      <c r="E6" s="22" t="s">
        <v>32</v>
      </c>
      <c r="F6" s="23" t="s">
        <v>33</v>
      </c>
      <c r="G6" s="24" t="s">
        <v>34</v>
      </c>
      <c r="H6" s="22" t="s">
        <v>35</v>
      </c>
      <c r="I6" s="22" t="s">
        <v>36</v>
      </c>
      <c r="J6" s="22" t="s">
        <v>37</v>
      </c>
      <c r="K6" s="22" t="s">
        <v>38</v>
      </c>
      <c r="L6" s="22" t="s">
        <v>39</v>
      </c>
      <c r="M6" s="33" t="s">
        <v>40</v>
      </c>
      <c r="N6" s="22" t="s">
        <v>41</v>
      </c>
      <c r="O6" s="22" t="s">
        <v>42</v>
      </c>
      <c r="P6" s="34" t="s">
        <v>43</v>
      </c>
      <c r="Q6" s="34" t="s">
        <v>44</v>
      </c>
      <c r="R6" s="34" t="s">
        <v>45</v>
      </c>
      <c r="S6" s="34" t="s">
        <v>46</v>
      </c>
      <c r="T6" s="21" t="s">
        <v>47</v>
      </c>
      <c r="U6" s="21" t="s">
        <v>48</v>
      </c>
    </row>
    <row r="7" s="4" customFormat="1" ht="30" customHeight="1" spans="1:21">
      <c r="A7" s="25" t="s">
        <v>49</v>
      </c>
      <c r="B7" s="26">
        <v>14252</v>
      </c>
      <c r="C7" s="26">
        <v>34</v>
      </c>
      <c r="D7" s="26">
        <v>14190</v>
      </c>
      <c r="E7" s="26">
        <v>40</v>
      </c>
      <c r="F7" s="27">
        <v>0.85</v>
      </c>
      <c r="G7" s="26">
        <v>43830973</v>
      </c>
      <c r="H7" s="26">
        <v>-1402416</v>
      </c>
      <c r="I7" s="26">
        <v>42346150</v>
      </c>
      <c r="J7" s="26">
        <v>40943734</v>
      </c>
      <c r="K7" s="27">
        <v>0.15</v>
      </c>
      <c r="L7" s="35">
        <f>(B7*1750+C7*1925+D7*1750+E7*1925)*0.15-N7</f>
        <v>-247485</v>
      </c>
      <c r="M7" s="33">
        <f>(D7*3500+E7*3850)*0.15</f>
        <v>7472850</v>
      </c>
      <c r="N7" s="33">
        <v>7734877.5</v>
      </c>
      <c r="O7" s="33">
        <f>L7+M7</f>
        <v>7225365</v>
      </c>
      <c r="P7" s="36">
        <f t="shared" ref="P7:P13" si="0">Q7+R7</f>
        <v>48169099</v>
      </c>
      <c r="Q7" s="36">
        <v>7225365</v>
      </c>
      <c r="R7" s="36">
        <v>40943734</v>
      </c>
      <c r="S7" s="40">
        <v>0</v>
      </c>
      <c r="T7" s="40">
        <v>0</v>
      </c>
      <c r="U7" s="41"/>
    </row>
    <row r="8" s="5" customFormat="1" ht="30" customHeight="1" spans="1:21">
      <c r="A8" s="28" t="s">
        <v>50</v>
      </c>
      <c r="B8" s="26">
        <v>3135</v>
      </c>
      <c r="C8" s="26">
        <v>0</v>
      </c>
      <c r="D8" s="26">
        <v>1961</v>
      </c>
      <c r="E8" s="26">
        <v>0</v>
      </c>
      <c r="F8" s="27">
        <v>0.85</v>
      </c>
      <c r="G8" s="26">
        <v>9436700</v>
      </c>
      <c r="H8" s="26">
        <f t="shared" ref="H8:H13" si="1">(B8*1750+C8*1925+D8*1750+E8*1925)*F8-G8</f>
        <v>-1856400</v>
      </c>
      <c r="I8" s="26">
        <f t="shared" ref="I8:I13" si="2">(D8*3500+E8*3850)*F8</f>
        <v>5833975</v>
      </c>
      <c r="J8" s="26">
        <f t="shared" ref="J8:J13" si="3">H8+I8</f>
        <v>3977575</v>
      </c>
      <c r="K8" s="27">
        <v>0.15</v>
      </c>
      <c r="L8" s="33">
        <f t="shared" ref="L8:L13" si="4">(B8*1750+C8*1925+D8*1750+E8*1925)*0.15-N8</f>
        <v>-327600</v>
      </c>
      <c r="M8" s="33">
        <f t="shared" ref="M8:M13" si="5">(D8*3500+E8*3850)*0.15</f>
        <v>1029525</v>
      </c>
      <c r="N8" s="33">
        <v>1665300</v>
      </c>
      <c r="O8" s="33">
        <f t="shared" ref="O8:O13" si="6">L8+M8</f>
        <v>701925</v>
      </c>
      <c r="P8" s="36">
        <f t="shared" si="0"/>
        <v>4679500</v>
      </c>
      <c r="Q8" s="36">
        <v>701925</v>
      </c>
      <c r="R8" s="36">
        <v>3977575</v>
      </c>
      <c r="S8" s="40">
        <v>0</v>
      </c>
      <c r="T8" s="40">
        <v>0</v>
      </c>
      <c r="U8" s="28"/>
    </row>
    <row r="9" s="5" customFormat="1" ht="30" customHeight="1" spans="1:21">
      <c r="A9" s="28" t="s">
        <v>51</v>
      </c>
      <c r="B9" s="26">
        <v>2701</v>
      </c>
      <c r="C9" s="26">
        <v>9</v>
      </c>
      <c r="D9" s="26">
        <v>2392</v>
      </c>
      <c r="E9" s="26">
        <v>7</v>
      </c>
      <c r="F9" s="27">
        <v>0.85</v>
      </c>
      <c r="G9" s="26">
        <v>8126808</v>
      </c>
      <c r="H9" s="26">
        <f t="shared" si="1"/>
        <v>-524790.5</v>
      </c>
      <c r="I9" s="26">
        <f t="shared" si="2"/>
        <v>7139107.5</v>
      </c>
      <c r="J9" s="26">
        <f t="shared" si="3"/>
        <v>6614317</v>
      </c>
      <c r="K9" s="27">
        <v>0.15</v>
      </c>
      <c r="L9" s="33">
        <f t="shared" si="4"/>
        <v>-92610.5</v>
      </c>
      <c r="M9" s="33">
        <f t="shared" si="5"/>
        <v>1259842.5</v>
      </c>
      <c r="N9" s="33">
        <v>1434143</v>
      </c>
      <c r="O9" s="33">
        <f t="shared" si="6"/>
        <v>1167232</v>
      </c>
      <c r="P9" s="36">
        <f t="shared" si="0"/>
        <v>7781549</v>
      </c>
      <c r="Q9" s="33">
        <v>1167232</v>
      </c>
      <c r="R9" s="36">
        <v>6614317</v>
      </c>
      <c r="S9" s="40">
        <v>0</v>
      </c>
      <c r="T9" s="40">
        <v>0</v>
      </c>
      <c r="U9" s="28"/>
    </row>
    <row r="10" s="5" customFormat="1" ht="30" customHeight="1" spans="1:21">
      <c r="A10" s="28" t="s">
        <v>52</v>
      </c>
      <c r="B10" s="26">
        <v>1709</v>
      </c>
      <c r="C10" s="26">
        <v>2</v>
      </c>
      <c r="D10" s="26">
        <v>1991</v>
      </c>
      <c r="E10" s="26">
        <v>6</v>
      </c>
      <c r="F10" s="27">
        <v>0.85</v>
      </c>
      <c r="G10" s="26">
        <v>5161922.5</v>
      </c>
      <c r="H10" s="26">
        <f t="shared" si="1"/>
        <v>354917.5</v>
      </c>
      <c r="I10" s="26">
        <f t="shared" si="2"/>
        <v>5942860</v>
      </c>
      <c r="J10" s="26">
        <f t="shared" si="3"/>
        <v>6297777.5</v>
      </c>
      <c r="K10" s="27">
        <v>0.15</v>
      </c>
      <c r="L10" s="33">
        <f t="shared" si="4"/>
        <v>62632.5</v>
      </c>
      <c r="M10" s="33">
        <f t="shared" si="5"/>
        <v>1048740</v>
      </c>
      <c r="N10" s="33">
        <v>910927.5</v>
      </c>
      <c r="O10" s="33">
        <f t="shared" si="6"/>
        <v>1111372.5</v>
      </c>
      <c r="P10" s="36">
        <f t="shared" si="0"/>
        <v>7409150</v>
      </c>
      <c r="Q10" s="36">
        <v>1111372.5</v>
      </c>
      <c r="R10" s="36">
        <v>6297777.5</v>
      </c>
      <c r="S10" s="40">
        <v>0</v>
      </c>
      <c r="T10" s="40">
        <v>0</v>
      </c>
      <c r="U10" s="28"/>
    </row>
    <row r="11" s="5" customFormat="1" ht="30" customHeight="1" spans="1:21">
      <c r="A11" s="28" t="s">
        <v>53</v>
      </c>
      <c r="B11" s="26">
        <v>1729</v>
      </c>
      <c r="C11" s="26">
        <v>7</v>
      </c>
      <c r="D11" s="26">
        <v>2076</v>
      </c>
      <c r="E11" s="26">
        <v>6</v>
      </c>
      <c r="F11" s="27">
        <v>0.85</v>
      </c>
      <c r="G11" s="26">
        <v>5434432.5</v>
      </c>
      <c r="H11" s="26">
        <f t="shared" si="1"/>
        <v>246776.25</v>
      </c>
      <c r="I11" s="26">
        <f t="shared" si="2"/>
        <v>6195735</v>
      </c>
      <c r="J11" s="26">
        <f t="shared" si="3"/>
        <v>6442511.25</v>
      </c>
      <c r="K11" s="27">
        <v>0.15</v>
      </c>
      <c r="L11" s="33">
        <f t="shared" si="4"/>
        <v>43548.75</v>
      </c>
      <c r="M11" s="33">
        <f t="shared" si="5"/>
        <v>1093365</v>
      </c>
      <c r="N11" s="33">
        <v>959017.5</v>
      </c>
      <c r="O11" s="33">
        <f t="shared" si="6"/>
        <v>1136913.75</v>
      </c>
      <c r="P11" s="36">
        <f t="shared" si="0"/>
        <v>7579425</v>
      </c>
      <c r="Q11" s="36">
        <v>1136913.75</v>
      </c>
      <c r="R11" s="36">
        <v>6442511.25</v>
      </c>
      <c r="S11" s="40">
        <v>0</v>
      </c>
      <c r="T11" s="40">
        <v>0</v>
      </c>
      <c r="U11" s="28"/>
    </row>
    <row r="12" s="5" customFormat="1" ht="30" customHeight="1" spans="1:21">
      <c r="A12" s="28" t="s">
        <v>54</v>
      </c>
      <c r="B12" s="26">
        <v>2677</v>
      </c>
      <c r="C12" s="26">
        <v>1</v>
      </c>
      <c r="D12" s="26">
        <v>3102</v>
      </c>
      <c r="E12" s="26">
        <v>1</v>
      </c>
      <c r="F12" s="27">
        <v>0.85</v>
      </c>
      <c r="G12" s="26">
        <v>8020897.5</v>
      </c>
      <c r="H12" s="26">
        <f t="shared" si="1"/>
        <v>578637.5</v>
      </c>
      <c r="I12" s="26">
        <f t="shared" si="2"/>
        <v>9231722.5</v>
      </c>
      <c r="J12" s="26">
        <f t="shared" si="3"/>
        <v>9810360</v>
      </c>
      <c r="K12" s="27">
        <v>0.15</v>
      </c>
      <c r="L12" s="33">
        <f t="shared" si="4"/>
        <v>102112.5</v>
      </c>
      <c r="M12" s="33">
        <f t="shared" si="5"/>
        <v>1629127.5</v>
      </c>
      <c r="N12" s="33">
        <v>1415452.5</v>
      </c>
      <c r="O12" s="33">
        <f t="shared" si="6"/>
        <v>1731240</v>
      </c>
      <c r="P12" s="36">
        <f t="shared" si="0"/>
        <v>11541600</v>
      </c>
      <c r="Q12" s="36">
        <v>1731240</v>
      </c>
      <c r="R12" s="36">
        <v>9810360</v>
      </c>
      <c r="S12" s="40">
        <v>0</v>
      </c>
      <c r="T12" s="40">
        <v>0</v>
      </c>
      <c r="U12" s="28"/>
    </row>
    <row r="13" s="5" customFormat="1" ht="30" customHeight="1" spans="1:21">
      <c r="A13" s="28" t="s">
        <v>55</v>
      </c>
      <c r="B13" s="26">
        <v>2301</v>
      </c>
      <c r="C13" s="26">
        <v>15</v>
      </c>
      <c r="D13" s="26">
        <v>2668</v>
      </c>
      <c r="E13" s="26">
        <v>20</v>
      </c>
      <c r="F13" s="27">
        <v>0.85</v>
      </c>
      <c r="G13" s="26">
        <v>7650212.5</v>
      </c>
      <c r="H13" s="26">
        <f t="shared" si="1"/>
        <v>-201556.25</v>
      </c>
      <c r="I13" s="26">
        <f t="shared" si="2"/>
        <v>8002750</v>
      </c>
      <c r="J13" s="26">
        <f t="shared" si="3"/>
        <v>7801193.75</v>
      </c>
      <c r="K13" s="27">
        <v>0.15</v>
      </c>
      <c r="L13" s="33">
        <f t="shared" si="4"/>
        <v>-35568.75</v>
      </c>
      <c r="M13" s="33">
        <f t="shared" si="5"/>
        <v>1412250</v>
      </c>
      <c r="N13" s="33">
        <v>1350037.5</v>
      </c>
      <c r="O13" s="33">
        <f t="shared" si="6"/>
        <v>1376681.25</v>
      </c>
      <c r="P13" s="36">
        <f t="shared" si="0"/>
        <v>9177875</v>
      </c>
      <c r="Q13" s="36">
        <v>1376681.25</v>
      </c>
      <c r="R13" s="36">
        <v>7801193.75</v>
      </c>
      <c r="S13" s="40">
        <v>0</v>
      </c>
      <c r="T13" s="40">
        <v>0</v>
      </c>
      <c r="U13" s="28"/>
    </row>
  </sheetData>
  <mergeCells count="10">
    <mergeCell ref="A2:U2"/>
    <mergeCell ref="R3:U3"/>
    <mergeCell ref="B4:E4"/>
    <mergeCell ref="F4:J4"/>
    <mergeCell ref="K4:O4"/>
    <mergeCell ref="P4:R4"/>
    <mergeCell ref="A4:A5"/>
    <mergeCell ref="S4:S5"/>
    <mergeCell ref="T4:T5"/>
    <mergeCell ref="U4:U5"/>
  </mergeCells>
  <printOptions horizontalCentered="1"/>
  <pageMargins left="0.156944444444444" right="0.156944444444444" top="0.747916666666667" bottom="0.747916666666667" header="0.313888888888889" footer="0.313888888888889"/>
  <pageSetup paperSize="9" scale="5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Administrator</cp:lastModifiedBy>
  <dcterms:created xsi:type="dcterms:W3CDTF">2020-09-23T02:47:00Z</dcterms:created>
  <cp:lastPrinted>2020-11-28T05:15:00Z</cp:lastPrinted>
  <dcterms:modified xsi:type="dcterms:W3CDTF">2022-01-14T09:29:26Z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DC74293087254DF59FE6AB9CAE5EC1E7</vt:lpwstr>
  </property>
</Properties>
</file>