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表1-义务教育公用经费" sheetId="1" r:id="rId1"/>
  </sheets>
  <definedNames>
    <definedName name="_xlnm.Print_Area" localSheetId="0">'附表1-义务教育公用经费'!$A$2:$AF$15</definedName>
    <definedName name="_xlnm.Print_Titles" localSheetId="0">'附表1-义务教育公用经费'!$3:$7</definedName>
  </definedNames>
  <calcPr calcId="144525" concurrentCalc="0"/>
</workbook>
</file>

<file path=xl/sharedStrings.xml><?xml version="1.0" encoding="utf-8"?>
<sst xmlns="http://schemas.openxmlformats.org/spreadsheetml/2006/main" count="55" uniqueCount="41">
  <si>
    <t>附件1</t>
  </si>
  <si>
    <t>2021年城乡义务教育补助经费清算资金分配明细表(城乡义务教育公用经费补助资金)</t>
  </si>
  <si>
    <t>地区</t>
  </si>
  <si>
    <t>城乡义务教育公用经费</t>
  </si>
  <si>
    <t>小规模小学和教学点公用经费补助资金</t>
  </si>
  <si>
    <t>义务教育随班就读公用经费补助金额（万元）</t>
  </si>
  <si>
    <t>应下达省财政2021年城乡义务教育公用经费补助金额（万元，含中央）</t>
  </si>
  <si>
    <t>已提前下达省财政（含中央）负担金额
（粤财科教[2020]267号）</t>
  </si>
  <si>
    <t>本次应清算下达省财政（含中央）负担金额</t>
  </si>
  <si>
    <r>
      <rPr>
        <sz val="11"/>
        <color rgb="FF000000"/>
        <rFont val="宋体"/>
        <charset val="134"/>
      </rPr>
      <t xml:space="preserve">应抵扣以前年度待清算资金
</t>
    </r>
    <r>
      <rPr>
        <sz val="11"/>
        <rFont val="宋体"/>
        <charset val="134"/>
      </rPr>
      <t>（粤财科教[2020]267号）</t>
    </r>
  </si>
  <si>
    <t>本次实际下达
（万元）</t>
  </si>
  <si>
    <t>待抵扣金额</t>
  </si>
  <si>
    <t>备注</t>
  </si>
  <si>
    <t>2020年城乡义务教育学校在校生（人）</t>
  </si>
  <si>
    <t>补助标准
（元/人）</t>
  </si>
  <si>
    <t>省财政分担比例</t>
  </si>
  <si>
    <t>应下达2021年城乡义务教育公用经费总额（万元）（按2020年学生人数）</t>
  </si>
  <si>
    <t>2020年不足100人的小规模小学及小学教学点个数（个）</t>
  </si>
  <si>
    <t>2020年不足100人的小规模小学及小学教学点在校生实有人数（人）</t>
  </si>
  <si>
    <t>资金安排差额人数（人）</t>
  </si>
  <si>
    <t>应下达2021年小规模小学和教学点公用经费补助资金总额（万元）（按2020年学生人数）</t>
  </si>
  <si>
    <t>合计</t>
  </si>
  <si>
    <t>小学</t>
  </si>
  <si>
    <t>初中</t>
  </si>
  <si>
    <t>其中：省财政（含中央）分担</t>
  </si>
  <si>
    <t>市县分担</t>
  </si>
  <si>
    <t>总计</t>
  </si>
  <si>
    <t>其中：中央资金</t>
  </si>
  <si>
    <t>其中：省级资金</t>
  </si>
  <si>
    <t>小计</t>
  </si>
  <si>
    <t>其中：随班就读人数</t>
  </si>
  <si>
    <t>列序号</t>
  </si>
  <si>
    <t>韶关市</t>
  </si>
  <si>
    <t>*</t>
  </si>
  <si>
    <t>韶关市本级</t>
  </si>
  <si>
    <t>浈江区</t>
  </si>
  <si>
    <t>武江区</t>
  </si>
  <si>
    <t>曲江区</t>
  </si>
  <si>
    <t>乐昌市</t>
  </si>
  <si>
    <t>始兴县</t>
  </si>
  <si>
    <t>新丰县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</si>
</sst>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#,##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0"/>
      <color indexed="8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134"/>
      <scheme val="major"/>
    </font>
    <font>
      <sz val="20"/>
      <name val="方正小标宋简体"/>
      <charset val="134"/>
    </font>
    <font>
      <sz val="11"/>
      <color rgb="FF000000"/>
      <name val="宋体"/>
      <charset val="134"/>
      <scheme val="major"/>
    </font>
    <font>
      <sz val="12"/>
      <name val="MS Gothic"/>
      <charset val="128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24" borderId="22" applyNumberFormat="0" applyAlignment="0" applyProtection="0">
      <alignment vertical="center"/>
    </xf>
    <xf numFmtId="0" fontId="25" fillId="24" borderId="20" applyNumberFormat="0" applyAlignment="0" applyProtection="0">
      <alignment vertical="center"/>
    </xf>
    <xf numFmtId="0" fontId="28" fillId="29" borderId="2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31" applyFill="1" applyAlignment="1">
      <alignment horizontal="center" vertical="center" wrapText="1"/>
    </xf>
    <xf numFmtId="0" fontId="2" fillId="0" borderId="0" xfId="31" applyFill="1" applyAlignment="1">
      <alignment horizontal="center" vertical="center"/>
    </xf>
    <xf numFmtId="177" fontId="1" fillId="0" borderId="0" xfId="0" applyNumberFormat="1" applyFont="1" applyFill="1" applyAlignment="1">
      <alignment horizontal="right" vertical="center"/>
    </xf>
    <xf numFmtId="177" fontId="2" fillId="0" borderId="0" xfId="31" applyNumberFormat="1" applyFill="1" applyAlignment="1">
      <alignment horizontal="right" vertical="center"/>
    </xf>
    <xf numFmtId="178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3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6" fillId="0" borderId="2" xfId="3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6" fillId="0" borderId="4" xfId="3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8" xfId="3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 wrapText="1"/>
    </xf>
    <xf numFmtId="0" fontId="2" fillId="0" borderId="3" xfId="3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right" vertical="center"/>
    </xf>
    <xf numFmtId="177" fontId="2" fillId="0" borderId="3" xfId="31" applyNumberFormat="1" applyFill="1" applyBorder="1" applyAlignment="1">
      <alignment horizontal="right" vertical="center"/>
    </xf>
    <xf numFmtId="0" fontId="1" fillId="0" borderId="3" xfId="31" applyFont="1" applyFill="1" applyBorder="1" applyAlignment="1">
      <alignment horizontal="left" vertical="center"/>
    </xf>
    <xf numFmtId="0" fontId="2" fillId="0" borderId="3" xfId="3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right" vertical="center"/>
    </xf>
    <xf numFmtId="178" fontId="7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177" fontId="6" fillId="0" borderId="2" xfId="31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7" fontId="6" fillId="0" borderId="4" xfId="31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7" fontId="6" fillId="0" borderId="8" xfId="31" applyNumberFormat="1" applyFont="1" applyFill="1" applyBorder="1" applyAlignment="1">
      <alignment horizontal="center" vertical="center" wrapText="1"/>
    </xf>
    <xf numFmtId="9" fontId="2" fillId="0" borderId="3" xfId="31" applyNumberForma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center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177" fontId="7" fillId="0" borderId="13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9" xfId="31" applyNumberFormat="1" applyFont="1" applyFill="1" applyBorder="1" applyAlignment="1">
      <alignment horizontal="center" vertical="center" wrapText="1"/>
    </xf>
    <xf numFmtId="0" fontId="6" fillId="0" borderId="10" xfId="31" applyNumberFormat="1" applyFont="1" applyFill="1" applyBorder="1" applyAlignment="1">
      <alignment horizontal="center" vertical="center" wrapText="1"/>
    </xf>
    <xf numFmtId="0" fontId="6" fillId="0" borderId="11" xfId="31" applyNumberFormat="1" applyFont="1" applyFill="1" applyBorder="1" applyAlignment="1">
      <alignment horizontal="center" vertical="center" wrapText="1"/>
    </xf>
    <xf numFmtId="0" fontId="2" fillId="0" borderId="2" xfId="3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2" xfId="31" applyNumberFormat="1" applyFont="1" applyFill="1" applyBorder="1" applyAlignment="1">
      <alignment horizontal="center" vertical="center" wrapText="1"/>
    </xf>
    <xf numFmtId="0" fontId="6" fillId="0" borderId="0" xfId="31" applyNumberFormat="1" applyFont="1" applyFill="1" applyAlignment="1">
      <alignment horizontal="center" vertical="center" wrapText="1"/>
    </xf>
    <xf numFmtId="0" fontId="6" fillId="0" borderId="13" xfId="31" applyNumberFormat="1" applyFont="1" applyFill="1" applyBorder="1" applyAlignment="1">
      <alignment horizontal="center" vertical="center" wrapText="1"/>
    </xf>
    <xf numFmtId="0" fontId="2" fillId="0" borderId="4" xfId="31" applyFont="1" applyFill="1" applyBorder="1" applyAlignment="1">
      <alignment horizontal="center" vertical="center" wrapText="1"/>
    </xf>
    <xf numFmtId="0" fontId="2" fillId="0" borderId="2" xfId="31" applyNumberFormat="1" applyFont="1" applyFill="1" applyBorder="1" applyAlignment="1">
      <alignment horizontal="center" vertical="center" wrapText="1"/>
    </xf>
    <xf numFmtId="0" fontId="10" fillId="0" borderId="2" xfId="31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8" xfId="31" applyNumberFormat="1" applyFont="1" applyFill="1" applyBorder="1" applyAlignment="1">
      <alignment horizontal="center" vertical="center" wrapText="1"/>
    </xf>
    <xf numFmtId="0" fontId="10" fillId="0" borderId="8" xfId="31" applyNumberFormat="1" applyFont="1" applyFill="1" applyBorder="1" applyAlignment="1">
      <alignment horizontal="center" vertical="center" wrapText="1"/>
    </xf>
    <xf numFmtId="0" fontId="6" fillId="0" borderId="14" xfId="31" applyNumberFormat="1" applyFont="1" applyFill="1" applyBorder="1" applyAlignment="1">
      <alignment horizontal="center" vertical="center" wrapText="1"/>
    </xf>
    <xf numFmtId="0" fontId="2" fillId="0" borderId="8" xfId="31" applyFont="1" applyFill="1" applyBorder="1" applyAlignment="1">
      <alignment horizontal="center" vertical="center" wrapText="1"/>
    </xf>
    <xf numFmtId="0" fontId="2" fillId="0" borderId="3" xfId="3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7" fontId="1" fillId="0" borderId="3" xfId="0" applyNumberFormat="1" applyFont="1" applyFill="1" applyBorder="1" applyAlignment="1">
      <alignment vertical="center"/>
    </xf>
    <xf numFmtId="0" fontId="2" fillId="0" borderId="0" xfId="3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2012年全省义务教育在校生数情况表(报省财政厅）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  <color rgb="00FCE4D6"/>
      <color rgb="008EA9DB"/>
      <color rgb="0099CCFF"/>
      <color rgb="00C65911"/>
      <color rgb="009BC2E6"/>
      <color rgb="00C6E0B4"/>
      <color rgb="00B2B2B2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5"/>
  <sheetViews>
    <sheetView tabSelected="1" workbookViewId="0">
      <selection activeCell="K5" sqref="K5:K6"/>
    </sheetView>
  </sheetViews>
  <sheetFormatPr defaultColWidth="9" defaultRowHeight="14.25"/>
  <cols>
    <col min="1" max="1" width="11.5" style="4" customWidth="1"/>
    <col min="2" max="2" width="8.5" style="5" customWidth="1"/>
    <col min="3" max="3" width="8.625" style="5" customWidth="1"/>
    <col min="4" max="4" width="7.375" style="5" customWidth="1"/>
    <col min="5" max="5" width="8.25" style="5" customWidth="1"/>
    <col min="6" max="6" width="6.375" style="5" customWidth="1"/>
    <col min="7" max="7" width="6.375" style="6" customWidth="1"/>
    <col min="8" max="8" width="6.625" style="6" customWidth="1"/>
    <col min="9" max="9" width="5.625" style="6" customWidth="1"/>
    <col min="10" max="10" width="7.75" style="7" customWidth="1"/>
    <col min="11" max="11" width="8.125" style="5" customWidth="1"/>
    <col min="12" max="12" width="7.375" style="5" customWidth="1"/>
    <col min="13" max="13" width="7.625" style="5" customWidth="1"/>
    <col min="14" max="14" width="6.875" style="5" customWidth="1"/>
    <col min="15" max="15" width="7.875" style="5" customWidth="1"/>
    <col min="16" max="16" width="7" style="5" customWidth="1"/>
    <col min="17" max="17" width="5.5" style="5" customWidth="1"/>
    <col min="18" max="18" width="7.375" style="7" customWidth="1"/>
    <col min="19" max="19" width="7.75" style="5" customWidth="1"/>
    <col min="20" max="20" width="6.5" style="5" customWidth="1"/>
    <col min="21" max="21" width="6.375" style="8" customWidth="1"/>
    <col min="22" max="22" width="5" style="5" customWidth="1"/>
    <col min="23" max="23" width="4.875" style="5" customWidth="1"/>
    <col min="24" max="24" width="7.5" style="5" customWidth="1"/>
    <col min="25" max="25" width="7.125" style="9" customWidth="1"/>
    <col min="26" max="26" width="7" style="9" customWidth="1"/>
    <col min="27" max="27" width="6.25" style="9" customWidth="1"/>
    <col min="28" max="28" width="7" style="9" customWidth="1"/>
    <col min="29" max="29" width="6.875" style="9" customWidth="1"/>
    <col min="30" max="30" width="7.375" style="9" customWidth="1"/>
    <col min="31" max="31" width="6" style="9" customWidth="1"/>
    <col min="32" max="32" width="4.5" style="10" customWidth="1"/>
    <col min="33" max="251" width="9" style="9"/>
  </cols>
  <sheetData>
    <row r="1" ht="18" customHeight="1" spans="1:1">
      <c r="A1" s="11" t="s">
        <v>0</v>
      </c>
    </row>
    <row r="2" s="1" customFormat="1" ht="39" customHeight="1" spans="1:250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30"/>
      <c r="K2" s="13"/>
      <c r="L2" s="13"/>
      <c r="M2" s="13"/>
      <c r="N2" s="13"/>
      <c r="O2" s="13"/>
      <c r="P2" s="13"/>
      <c r="Q2" s="13"/>
      <c r="R2" s="30"/>
      <c r="S2" s="13"/>
      <c r="T2" s="13"/>
      <c r="U2" s="40"/>
      <c r="V2" s="13"/>
      <c r="W2" s="13"/>
      <c r="X2" s="13"/>
      <c r="Y2" s="12"/>
      <c r="Z2" s="12"/>
      <c r="AA2" s="12"/>
      <c r="AB2" s="12"/>
      <c r="AC2" s="12"/>
      <c r="AD2" s="12"/>
      <c r="AE2" s="12"/>
      <c r="AF2" s="53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</row>
    <row r="3" s="2" customFormat="1" ht="35.1" customHeight="1" spans="1:250">
      <c r="A3" s="14" t="s">
        <v>2</v>
      </c>
      <c r="B3" s="15" t="s">
        <v>3</v>
      </c>
      <c r="C3" s="15"/>
      <c r="D3" s="15"/>
      <c r="E3" s="15"/>
      <c r="F3" s="15"/>
      <c r="G3" s="15"/>
      <c r="H3" s="15"/>
      <c r="I3" s="15"/>
      <c r="J3" s="31"/>
      <c r="K3" s="15"/>
      <c r="L3" s="15"/>
      <c r="M3" s="15" t="s">
        <v>4</v>
      </c>
      <c r="N3" s="15"/>
      <c r="O3" s="15"/>
      <c r="P3" s="15"/>
      <c r="Q3" s="15"/>
      <c r="R3" s="31"/>
      <c r="S3" s="15"/>
      <c r="T3" s="15"/>
      <c r="U3" s="41" t="s">
        <v>5</v>
      </c>
      <c r="V3" s="42"/>
      <c r="W3" s="43"/>
      <c r="X3" s="44" t="s">
        <v>6</v>
      </c>
      <c r="Y3" s="54" t="s">
        <v>7</v>
      </c>
      <c r="Z3" s="54" t="s">
        <v>8</v>
      </c>
      <c r="AA3" s="55" t="s">
        <v>9</v>
      </c>
      <c r="AB3" s="56" t="s">
        <v>10</v>
      </c>
      <c r="AC3" s="57"/>
      <c r="AD3" s="58"/>
      <c r="AE3" s="58" t="s">
        <v>11</v>
      </c>
      <c r="AF3" s="59" t="s">
        <v>12</v>
      </c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</row>
    <row r="4" s="2" customFormat="1" ht="51" customHeight="1" spans="1:250">
      <c r="A4" s="16"/>
      <c r="B4" s="17" t="s">
        <v>13</v>
      </c>
      <c r="C4" s="18"/>
      <c r="D4" s="18"/>
      <c r="E4" s="18"/>
      <c r="F4" s="19"/>
      <c r="G4" s="20" t="s">
        <v>14</v>
      </c>
      <c r="H4" s="20"/>
      <c r="I4" s="21" t="s">
        <v>15</v>
      </c>
      <c r="J4" s="32" t="s">
        <v>16</v>
      </c>
      <c r="K4" s="20"/>
      <c r="L4" s="20"/>
      <c r="M4" s="33" t="s">
        <v>17</v>
      </c>
      <c r="N4" s="33" t="s">
        <v>18</v>
      </c>
      <c r="O4" s="33" t="s">
        <v>19</v>
      </c>
      <c r="P4" s="21" t="s">
        <v>14</v>
      </c>
      <c r="Q4" s="21" t="s">
        <v>15</v>
      </c>
      <c r="R4" s="32" t="s">
        <v>20</v>
      </c>
      <c r="S4" s="20"/>
      <c r="T4" s="20"/>
      <c r="U4" s="45"/>
      <c r="V4" s="46"/>
      <c r="W4" s="47"/>
      <c r="X4" s="48"/>
      <c r="Y4" s="60"/>
      <c r="Z4" s="60"/>
      <c r="AA4" s="60"/>
      <c r="AB4" s="61"/>
      <c r="AC4" s="62"/>
      <c r="AD4" s="63"/>
      <c r="AE4" s="63"/>
      <c r="AF4" s="6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</row>
    <row r="5" s="3" customFormat="1" ht="54" customHeight="1" spans="1:32">
      <c r="A5" s="16"/>
      <c r="B5" s="21" t="s">
        <v>21</v>
      </c>
      <c r="C5" s="17" t="s">
        <v>22</v>
      </c>
      <c r="D5" s="19"/>
      <c r="E5" s="17" t="s">
        <v>23</v>
      </c>
      <c r="F5" s="19"/>
      <c r="G5" s="21" t="s">
        <v>22</v>
      </c>
      <c r="H5" s="21" t="s">
        <v>23</v>
      </c>
      <c r="I5" s="34"/>
      <c r="J5" s="35" t="s">
        <v>21</v>
      </c>
      <c r="K5" s="21" t="s">
        <v>24</v>
      </c>
      <c r="L5" s="21" t="s">
        <v>25</v>
      </c>
      <c r="M5" s="36"/>
      <c r="N5" s="36"/>
      <c r="O5" s="36"/>
      <c r="P5" s="34"/>
      <c r="Q5" s="34"/>
      <c r="R5" s="35" t="s">
        <v>21</v>
      </c>
      <c r="S5" s="21" t="s">
        <v>24</v>
      </c>
      <c r="T5" s="21" t="s">
        <v>25</v>
      </c>
      <c r="U5" s="49" t="s">
        <v>21</v>
      </c>
      <c r="V5" s="21" t="s">
        <v>24</v>
      </c>
      <c r="W5" s="21" t="s">
        <v>25</v>
      </c>
      <c r="X5" s="48"/>
      <c r="Y5" s="60"/>
      <c r="Z5" s="60"/>
      <c r="AA5" s="60"/>
      <c r="AB5" s="65" t="s">
        <v>26</v>
      </c>
      <c r="AC5" s="66" t="s">
        <v>27</v>
      </c>
      <c r="AD5" s="66" t="s">
        <v>28</v>
      </c>
      <c r="AE5" s="63"/>
      <c r="AF5" s="64"/>
    </row>
    <row r="6" s="3" customFormat="1" ht="54" customHeight="1" spans="1:32">
      <c r="A6" s="22"/>
      <c r="B6" s="23"/>
      <c r="C6" s="20" t="s">
        <v>29</v>
      </c>
      <c r="D6" s="20" t="s">
        <v>30</v>
      </c>
      <c r="E6" s="20" t="s">
        <v>29</v>
      </c>
      <c r="F6" s="20" t="s">
        <v>30</v>
      </c>
      <c r="G6" s="23"/>
      <c r="H6" s="23"/>
      <c r="I6" s="23"/>
      <c r="J6" s="37"/>
      <c r="K6" s="23"/>
      <c r="L6" s="23"/>
      <c r="M6" s="38"/>
      <c r="N6" s="38"/>
      <c r="O6" s="38"/>
      <c r="P6" s="23"/>
      <c r="Q6" s="23"/>
      <c r="R6" s="37"/>
      <c r="S6" s="23"/>
      <c r="T6" s="23"/>
      <c r="U6" s="50"/>
      <c r="V6" s="23"/>
      <c r="W6" s="23"/>
      <c r="X6" s="51"/>
      <c r="Y6" s="67"/>
      <c r="Z6" s="67"/>
      <c r="AA6" s="67"/>
      <c r="AB6" s="68"/>
      <c r="AC6" s="69"/>
      <c r="AD6" s="69"/>
      <c r="AE6" s="70"/>
      <c r="AF6" s="71"/>
    </row>
    <row r="7" s="3" customFormat="1" ht="51" customHeight="1" spans="1:32">
      <c r="A7" s="24" t="s">
        <v>31</v>
      </c>
      <c r="B7" s="25">
        <v>1</v>
      </c>
      <c r="C7" s="25">
        <v>2</v>
      </c>
      <c r="D7" s="25">
        <v>3</v>
      </c>
      <c r="E7" s="25">
        <v>4</v>
      </c>
      <c r="F7" s="25">
        <v>5</v>
      </c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  <c r="P7" s="25">
        <v>15</v>
      </c>
      <c r="Q7" s="25">
        <v>16</v>
      </c>
      <c r="R7" s="25">
        <v>17</v>
      </c>
      <c r="S7" s="25">
        <v>18</v>
      </c>
      <c r="T7" s="25">
        <v>19</v>
      </c>
      <c r="U7" s="25">
        <v>20</v>
      </c>
      <c r="V7" s="25">
        <v>21</v>
      </c>
      <c r="W7" s="25">
        <v>22</v>
      </c>
      <c r="X7" s="25">
        <v>23</v>
      </c>
      <c r="Y7" s="25">
        <v>24</v>
      </c>
      <c r="Z7" s="25">
        <v>25</v>
      </c>
      <c r="AA7" s="25">
        <v>26</v>
      </c>
      <c r="AB7" s="25">
        <v>27</v>
      </c>
      <c r="AC7" s="25">
        <v>28</v>
      </c>
      <c r="AD7" s="25">
        <v>29</v>
      </c>
      <c r="AE7" s="3">
        <v>30</v>
      </c>
      <c r="AF7" s="72"/>
    </row>
    <row r="8" ht="25" customHeight="1" spans="1:32">
      <c r="A8" s="24" t="s">
        <v>32</v>
      </c>
      <c r="B8" s="26">
        <v>234349</v>
      </c>
      <c r="C8" s="26">
        <v>166229</v>
      </c>
      <c r="D8" s="26">
        <v>491</v>
      </c>
      <c r="E8" s="26">
        <v>68120</v>
      </c>
      <c r="F8" s="26">
        <v>215</v>
      </c>
      <c r="G8" s="27">
        <v>1150</v>
      </c>
      <c r="H8" s="27">
        <v>1950</v>
      </c>
      <c r="I8" s="39" t="s">
        <v>33</v>
      </c>
      <c r="J8" s="26">
        <v>32398</v>
      </c>
      <c r="K8" s="26">
        <v>25717</v>
      </c>
      <c r="L8" s="26">
        <v>6681</v>
      </c>
      <c r="M8" s="26">
        <v>165</v>
      </c>
      <c r="N8" s="26">
        <v>4292</v>
      </c>
      <c r="O8" s="26">
        <v>12208</v>
      </c>
      <c r="P8" s="26">
        <v>1150</v>
      </c>
      <c r="Q8" s="39" t="s">
        <v>33</v>
      </c>
      <c r="R8" s="26">
        <f t="shared" ref="R8:X8" si="0">SUM(R9:R15)</f>
        <v>1404</v>
      </c>
      <c r="S8" s="26">
        <f t="shared" si="0"/>
        <v>1192</v>
      </c>
      <c r="T8" s="26">
        <f t="shared" si="0"/>
        <v>212</v>
      </c>
      <c r="U8" s="26">
        <f t="shared" si="0"/>
        <v>98</v>
      </c>
      <c r="V8" s="26">
        <f t="shared" si="0"/>
        <v>80</v>
      </c>
      <c r="W8" s="26">
        <f t="shared" si="0"/>
        <v>18</v>
      </c>
      <c r="X8" s="26">
        <f t="shared" si="0"/>
        <v>26829</v>
      </c>
      <c r="Y8" s="73">
        <v>25236</v>
      </c>
      <c r="Z8" s="73">
        <f>SUM(Z9:Z15)</f>
        <v>1593</v>
      </c>
      <c r="AA8" s="73">
        <v>0</v>
      </c>
      <c r="AB8" s="73">
        <f>SUM(AB9:AB15)</f>
        <v>1593</v>
      </c>
      <c r="AC8" s="73">
        <f>SUM(AC9:AC15)</f>
        <v>703</v>
      </c>
      <c r="AD8" s="73">
        <f>SUM(AD9:AD15)</f>
        <v>890</v>
      </c>
      <c r="AE8" s="73">
        <f>SUM(AE9:AE15)</f>
        <v>0</v>
      </c>
      <c r="AF8" s="74"/>
    </row>
    <row r="9" ht="25" customHeight="1" spans="1:32">
      <c r="A9" s="28" t="s">
        <v>34</v>
      </c>
      <c r="B9" s="26">
        <v>13810</v>
      </c>
      <c r="C9" s="26">
        <v>2269</v>
      </c>
      <c r="D9" s="26">
        <v>0</v>
      </c>
      <c r="E9" s="26">
        <v>11541</v>
      </c>
      <c r="F9" s="26">
        <v>11</v>
      </c>
      <c r="G9" s="27">
        <v>1150</v>
      </c>
      <c r="H9" s="27">
        <v>1950</v>
      </c>
      <c r="I9" s="39">
        <v>0.6</v>
      </c>
      <c r="J9" s="26">
        <v>2511</v>
      </c>
      <c r="K9" s="26">
        <v>1507</v>
      </c>
      <c r="L9" s="26">
        <v>1004</v>
      </c>
      <c r="M9" s="26">
        <v>0</v>
      </c>
      <c r="N9" s="26">
        <v>0</v>
      </c>
      <c r="O9" s="26">
        <v>0</v>
      </c>
      <c r="P9" s="26">
        <v>1150</v>
      </c>
      <c r="Q9" s="52">
        <v>0.6</v>
      </c>
      <c r="R9" s="26">
        <f>ROUND(O9*P9/10000,0)</f>
        <v>0</v>
      </c>
      <c r="S9" s="26">
        <f>ROUND(O9*P9*Q9/10000,0)</f>
        <v>0</v>
      </c>
      <c r="T9" s="26">
        <f>R9-S9</f>
        <v>0</v>
      </c>
      <c r="U9" s="26">
        <f>ROUND((D9*G9+F9*H9)/10000,0)</f>
        <v>2</v>
      </c>
      <c r="V9" s="26">
        <f>ROUND((D9*G9+F9*H9)*I9/10000,0)</f>
        <v>1</v>
      </c>
      <c r="W9" s="26">
        <f>U9-V9</f>
        <v>1</v>
      </c>
      <c r="X9" s="26">
        <f>K9+S9-V9</f>
        <v>1506</v>
      </c>
      <c r="Y9" s="73">
        <v>1407</v>
      </c>
      <c r="Z9" s="73">
        <f>X9-Y9</f>
        <v>99</v>
      </c>
      <c r="AA9" s="73"/>
      <c r="AB9" s="75">
        <f>Z9+AA9</f>
        <v>99</v>
      </c>
      <c r="AC9" s="73">
        <v>44</v>
      </c>
      <c r="AD9" s="73">
        <v>55</v>
      </c>
      <c r="AE9" s="73"/>
      <c r="AF9" s="74"/>
    </row>
    <row r="10" ht="25" customHeight="1" spans="1:32">
      <c r="A10" s="29" t="s">
        <v>35</v>
      </c>
      <c r="B10" s="26">
        <v>37012</v>
      </c>
      <c r="C10" s="26">
        <v>28261</v>
      </c>
      <c r="D10" s="26">
        <v>51</v>
      </c>
      <c r="E10" s="26">
        <v>8751</v>
      </c>
      <c r="F10" s="26">
        <v>28</v>
      </c>
      <c r="G10" s="27">
        <v>1150</v>
      </c>
      <c r="H10" s="27">
        <v>1950</v>
      </c>
      <c r="I10" s="39">
        <v>0.6</v>
      </c>
      <c r="J10" s="26">
        <v>4956</v>
      </c>
      <c r="K10" s="26">
        <v>2974</v>
      </c>
      <c r="L10" s="26">
        <v>1982</v>
      </c>
      <c r="M10" s="26">
        <v>16</v>
      </c>
      <c r="N10" s="26">
        <v>488</v>
      </c>
      <c r="O10" s="26">
        <v>1112</v>
      </c>
      <c r="P10" s="26">
        <v>1150</v>
      </c>
      <c r="Q10" s="52">
        <v>0.6</v>
      </c>
      <c r="R10" s="26">
        <f t="shared" ref="R10:R15" si="1">ROUND(O10*P10/10000,0)</f>
        <v>128</v>
      </c>
      <c r="S10" s="26">
        <f t="shared" ref="S10:S15" si="2">ROUND(O10*P10*Q10/10000,0)</f>
        <v>77</v>
      </c>
      <c r="T10" s="26">
        <f t="shared" ref="T10:T15" si="3">R10-S10</f>
        <v>51</v>
      </c>
      <c r="U10" s="26">
        <f t="shared" ref="U10:U15" si="4">ROUND((D10*G10+F10*H10)/10000,0)</f>
        <v>11</v>
      </c>
      <c r="V10" s="26">
        <f t="shared" ref="V10:V15" si="5">ROUND((D10*G10+F10*H10)*I10/10000,0)</f>
        <v>7</v>
      </c>
      <c r="W10" s="26">
        <f t="shared" ref="W10:W15" si="6">U10-V10</f>
        <v>4</v>
      </c>
      <c r="X10" s="26">
        <f t="shared" ref="X10:X15" si="7">K10+S10-V10</f>
        <v>3044</v>
      </c>
      <c r="Y10" s="73">
        <v>2831</v>
      </c>
      <c r="Z10" s="73">
        <f t="shared" ref="Z10:Z15" si="8">X10-Y10</f>
        <v>213</v>
      </c>
      <c r="AA10" s="73"/>
      <c r="AB10" s="75">
        <f t="shared" ref="AB10:AB15" si="9">Z10+AA10</f>
        <v>213</v>
      </c>
      <c r="AC10" s="73">
        <v>94</v>
      </c>
      <c r="AD10" s="73">
        <v>119</v>
      </c>
      <c r="AE10" s="73"/>
      <c r="AF10" s="74"/>
    </row>
    <row r="11" ht="25" customHeight="1" spans="1:32">
      <c r="A11" s="29" t="s">
        <v>36</v>
      </c>
      <c r="B11" s="26">
        <v>38582</v>
      </c>
      <c r="C11" s="26">
        <v>31615</v>
      </c>
      <c r="D11" s="26">
        <v>96</v>
      </c>
      <c r="E11" s="26">
        <v>6967</v>
      </c>
      <c r="F11" s="26">
        <v>15</v>
      </c>
      <c r="G11" s="27">
        <v>1150</v>
      </c>
      <c r="H11" s="27">
        <v>1950</v>
      </c>
      <c r="I11" s="39">
        <v>0.6</v>
      </c>
      <c r="J11" s="26">
        <v>4994</v>
      </c>
      <c r="K11" s="26">
        <v>2997</v>
      </c>
      <c r="L11" s="26">
        <v>1997</v>
      </c>
      <c r="M11" s="26">
        <v>9</v>
      </c>
      <c r="N11" s="26">
        <v>521</v>
      </c>
      <c r="O11" s="26">
        <v>379</v>
      </c>
      <c r="P11" s="26">
        <v>1150</v>
      </c>
      <c r="Q11" s="52">
        <v>0.6</v>
      </c>
      <c r="R11" s="26">
        <f t="shared" si="1"/>
        <v>44</v>
      </c>
      <c r="S11" s="26">
        <f t="shared" si="2"/>
        <v>26</v>
      </c>
      <c r="T11" s="26">
        <f t="shared" si="3"/>
        <v>18</v>
      </c>
      <c r="U11" s="26">
        <f t="shared" si="4"/>
        <v>14</v>
      </c>
      <c r="V11" s="26">
        <f t="shared" si="5"/>
        <v>8</v>
      </c>
      <c r="W11" s="26">
        <f t="shared" si="6"/>
        <v>6</v>
      </c>
      <c r="X11" s="26">
        <f t="shared" si="7"/>
        <v>3015</v>
      </c>
      <c r="Y11" s="73">
        <v>2046</v>
      </c>
      <c r="Z11" s="73">
        <f t="shared" si="8"/>
        <v>969</v>
      </c>
      <c r="AA11" s="73"/>
      <c r="AB11" s="75">
        <f t="shared" si="9"/>
        <v>969</v>
      </c>
      <c r="AC11" s="73">
        <v>427</v>
      </c>
      <c r="AD11" s="73">
        <v>542</v>
      </c>
      <c r="AE11" s="73"/>
      <c r="AF11" s="74"/>
    </row>
    <row r="12" ht="25" customHeight="1" spans="1:32">
      <c r="A12" s="29" t="s">
        <v>37</v>
      </c>
      <c r="B12" s="26">
        <v>36092</v>
      </c>
      <c r="C12" s="26">
        <v>25445</v>
      </c>
      <c r="D12" s="26">
        <v>82</v>
      </c>
      <c r="E12" s="26">
        <v>10647</v>
      </c>
      <c r="F12" s="26">
        <v>38</v>
      </c>
      <c r="G12" s="27">
        <v>1150</v>
      </c>
      <c r="H12" s="27">
        <v>1950</v>
      </c>
      <c r="I12" s="39">
        <v>0.8</v>
      </c>
      <c r="J12" s="26">
        <v>5002</v>
      </c>
      <c r="K12" s="26">
        <v>4002</v>
      </c>
      <c r="L12" s="26">
        <v>1000</v>
      </c>
      <c r="M12" s="26">
        <v>43</v>
      </c>
      <c r="N12" s="26">
        <v>1022</v>
      </c>
      <c r="O12" s="26">
        <v>3278</v>
      </c>
      <c r="P12" s="26">
        <v>1150</v>
      </c>
      <c r="Q12" s="52">
        <v>0.8</v>
      </c>
      <c r="R12" s="26">
        <f t="shared" si="1"/>
        <v>377</v>
      </c>
      <c r="S12" s="26">
        <f t="shared" si="2"/>
        <v>302</v>
      </c>
      <c r="T12" s="26">
        <f t="shared" si="3"/>
        <v>75</v>
      </c>
      <c r="U12" s="26">
        <f t="shared" si="4"/>
        <v>17</v>
      </c>
      <c r="V12" s="26">
        <f t="shared" si="5"/>
        <v>13</v>
      </c>
      <c r="W12" s="26">
        <f t="shared" si="6"/>
        <v>4</v>
      </c>
      <c r="X12" s="26">
        <f t="shared" si="7"/>
        <v>4291</v>
      </c>
      <c r="Y12" s="73">
        <v>4243</v>
      </c>
      <c r="Z12" s="73">
        <f t="shared" si="8"/>
        <v>48</v>
      </c>
      <c r="AA12" s="73"/>
      <c r="AB12" s="75">
        <f t="shared" si="9"/>
        <v>48</v>
      </c>
      <c r="AC12" s="73">
        <v>21</v>
      </c>
      <c r="AD12" s="73">
        <v>27</v>
      </c>
      <c r="AE12" s="73"/>
      <c r="AF12" s="74"/>
    </row>
    <row r="13" ht="25" customHeight="1" spans="1:32">
      <c r="A13" s="29" t="s">
        <v>38</v>
      </c>
      <c r="B13" s="26">
        <v>56787</v>
      </c>
      <c r="C13" s="26">
        <v>41091</v>
      </c>
      <c r="D13" s="26">
        <v>126</v>
      </c>
      <c r="E13" s="26">
        <v>15696</v>
      </c>
      <c r="F13" s="26">
        <v>47</v>
      </c>
      <c r="G13" s="27">
        <v>1150</v>
      </c>
      <c r="H13" s="27">
        <v>1950</v>
      </c>
      <c r="I13" s="39">
        <v>1</v>
      </c>
      <c r="J13" s="26">
        <v>7786</v>
      </c>
      <c r="K13" s="26">
        <v>7786</v>
      </c>
      <c r="L13" s="26">
        <v>0</v>
      </c>
      <c r="M13" s="26">
        <v>36</v>
      </c>
      <c r="N13" s="26">
        <v>981</v>
      </c>
      <c r="O13" s="26">
        <v>2619</v>
      </c>
      <c r="P13" s="26">
        <v>1150</v>
      </c>
      <c r="Q13" s="52">
        <v>1</v>
      </c>
      <c r="R13" s="26">
        <f t="shared" si="1"/>
        <v>301</v>
      </c>
      <c r="S13" s="26">
        <f t="shared" si="2"/>
        <v>301</v>
      </c>
      <c r="T13" s="26">
        <f t="shared" si="3"/>
        <v>0</v>
      </c>
      <c r="U13" s="26">
        <f t="shared" si="4"/>
        <v>24</v>
      </c>
      <c r="V13" s="26">
        <f t="shared" si="5"/>
        <v>24</v>
      </c>
      <c r="W13" s="26">
        <f t="shared" si="6"/>
        <v>0</v>
      </c>
      <c r="X13" s="26">
        <f t="shared" si="7"/>
        <v>8063</v>
      </c>
      <c r="Y13" s="73">
        <v>7991</v>
      </c>
      <c r="Z13" s="73">
        <f t="shared" si="8"/>
        <v>72</v>
      </c>
      <c r="AA13" s="73"/>
      <c r="AB13" s="75">
        <f t="shared" si="9"/>
        <v>72</v>
      </c>
      <c r="AC13" s="73">
        <v>32</v>
      </c>
      <c r="AD13" s="73">
        <v>40</v>
      </c>
      <c r="AE13" s="73"/>
      <c r="AF13" s="74"/>
    </row>
    <row r="14" ht="25" customHeight="1" spans="1:32">
      <c r="A14" s="29" t="s">
        <v>39</v>
      </c>
      <c r="B14" s="26">
        <v>25469</v>
      </c>
      <c r="C14" s="26">
        <v>18442</v>
      </c>
      <c r="D14" s="26">
        <v>69</v>
      </c>
      <c r="E14" s="26">
        <v>7027</v>
      </c>
      <c r="F14" s="26">
        <v>43</v>
      </c>
      <c r="G14" s="27">
        <v>1150</v>
      </c>
      <c r="H14" s="27">
        <v>1950</v>
      </c>
      <c r="I14" s="39">
        <v>0.8</v>
      </c>
      <c r="J14" s="26">
        <v>3491</v>
      </c>
      <c r="K14" s="26">
        <v>2793</v>
      </c>
      <c r="L14" s="26">
        <v>698</v>
      </c>
      <c r="M14" s="26">
        <v>35</v>
      </c>
      <c r="N14" s="26">
        <v>531</v>
      </c>
      <c r="O14" s="26">
        <v>2969</v>
      </c>
      <c r="P14" s="26">
        <v>1150</v>
      </c>
      <c r="Q14" s="52">
        <v>0.8</v>
      </c>
      <c r="R14" s="26">
        <f t="shared" si="1"/>
        <v>341</v>
      </c>
      <c r="S14" s="26">
        <f t="shared" si="2"/>
        <v>273</v>
      </c>
      <c r="T14" s="26">
        <f t="shared" si="3"/>
        <v>68</v>
      </c>
      <c r="U14" s="26">
        <f t="shared" si="4"/>
        <v>16</v>
      </c>
      <c r="V14" s="26">
        <f t="shared" si="5"/>
        <v>13</v>
      </c>
      <c r="W14" s="26">
        <f t="shared" si="6"/>
        <v>3</v>
      </c>
      <c r="X14" s="26">
        <f t="shared" si="7"/>
        <v>3053</v>
      </c>
      <c r="Y14" s="73">
        <v>2983</v>
      </c>
      <c r="Z14" s="73">
        <f t="shared" si="8"/>
        <v>70</v>
      </c>
      <c r="AA14" s="73"/>
      <c r="AB14" s="75">
        <f t="shared" si="9"/>
        <v>70</v>
      </c>
      <c r="AC14" s="73">
        <v>31</v>
      </c>
      <c r="AD14" s="73">
        <v>39</v>
      </c>
      <c r="AE14" s="73"/>
      <c r="AF14" s="74"/>
    </row>
    <row r="15" ht="25" customHeight="1" spans="1:32">
      <c r="A15" s="29" t="s">
        <v>40</v>
      </c>
      <c r="B15" s="26">
        <v>26597</v>
      </c>
      <c r="C15" s="26">
        <v>19106</v>
      </c>
      <c r="D15" s="26">
        <v>67</v>
      </c>
      <c r="E15" s="26">
        <v>7491</v>
      </c>
      <c r="F15" s="26">
        <v>33</v>
      </c>
      <c r="G15" s="27">
        <v>1150</v>
      </c>
      <c r="H15" s="27">
        <v>1950</v>
      </c>
      <c r="I15" s="39">
        <v>1</v>
      </c>
      <c r="J15" s="26">
        <v>3658</v>
      </c>
      <c r="K15" s="26">
        <v>3658</v>
      </c>
      <c r="L15" s="26">
        <v>0</v>
      </c>
      <c r="M15" s="26">
        <v>26</v>
      </c>
      <c r="N15" s="26">
        <v>749</v>
      </c>
      <c r="O15" s="26">
        <v>1851</v>
      </c>
      <c r="P15" s="26">
        <v>1150</v>
      </c>
      <c r="Q15" s="52">
        <v>1</v>
      </c>
      <c r="R15" s="26">
        <f t="shared" si="1"/>
        <v>213</v>
      </c>
      <c r="S15" s="26">
        <f t="shared" si="2"/>
        <v>213</v>
      </c>
      <c r="T15" s="26">
        <f t="shared" si="3"/>
        <v>0</v>
      </c>
      <c r="U15" s="26">
        <f t="shared" si="4"/>
        <v>14</v>
      </c>
      <c r="V15" s="26">
        <f t="shared" si="5"/>
        <v>14</v>
      </c>
      <c r="W15" s="26">
        <f t="shared" si="6"/>
        <v>0</v>
      </c>
      <c r="X15" s="26">
        <f t="shared" si="7"/>
        <v>3857</v>
      </c>
      <c r="Y15" s="73">
        <v>3735</v>
      </c>
      <c r="Z15" s="73">
        <f t="shared" si="8"/>
        <v>122</v>
      </c>
      <c r="AA15" s="73"/>
      <c r="AB15" s="75">
        <f t="shared" si="9"/>
        <v>122</v>
      </c>
      <c r="AC15" s="73">
        <v>54</v>
      </c>
      <c r="AD15" s="73">
        <v>68</v>
      </c>
      <c r="AE15" s="73"/>
      <c r="AF15" s="74"/>
    </row>
  </sheetData>
  <mergeCells count="39">
    <mergeCell ref="A2:AF2"/>
    <mergeCell ref="B3:L3"/>
    <mergeCell ref="M3:T3"/>
    <mergeCell ref="B4:F4"/>
    <mergeCell ref="G4:H4"/>
    <mergeCell ref="J4:L4"/>
    <mergeCell ref="R4:T4"/>
    <mergeCell ref="C5:D5"/>
    <mergeCell ref="E5:F5"/>
    <mergeCell ref="A3:A6"/>
    <mergeCell ref="B5:B6"/>
    <mergeCell ref="G5:G6"/>
    <mergeCell ref="H5:H6"/>
    <mergeCell ref="I4:I6"/>
    <mergeCell ref="J5:J6"/>
    <mergeCell ref="K5:K6"/>
    <mergeCell ref="L5:L6"/>
    <mergeCell ref="M4:M6"/>
    <mergeCell ref="N4:N6"/>
    <mergeCell ref="O4:O6"/>
    <mergeCell ref="P4:P6"/>
    <mergeCell ref="Q4:Q6"/>
    <mergeCell ref="R5:R6"/>
    <mergeCell ref="S5:S6"/>
    <mergeCell ref="T5:T6"/>
    <mergeCell ref="U5:U6"/>
    <mergeCell ref="V5:V6"/>
    <mergeCell ref="W5:W6"/>
    <mergeCell ref="X3:X6"/>
    <mergeCell ref="Y3:Y6"/>
    <mergeCell ref="Z3:Z6"/>
    <mergeCell ref="AA3:AA6"/>
    <mergeCell ref="AB5:AB6"/>
    <mergeCell ref="AC5:AC6"/>
    <mergeCell ref="AD5:AD6"/>
    <mergeCell ref="AE3:AE6"/>
    <mergeCell ref="AF3:AF6"/>
    <mergeCell ref="AB3:AD4"/>
    <mergeCell ref="U3:W4"/>
  </mergeCells>
  <pageMargins left="0.313888888888889" right="0.248611111111111" top="0.802777777777778" bottom="0.60625" header="0.310416666666667" footer="0.310416666666667"/>
  <pageSetup paperSize="9" scale="64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省教育厅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附表1-义务教育公用经费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2020-11-10T01:42:00Z</dcterms:created>
  <dcterms:modified xsi:type="dcterms:W3CDTF">2021-05-26T00:21:43Z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